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85" yWindow="450" windowWidth="14925" windowHeight="10410" tabRatio="769" firstSheet="1" activeTab="1"/>
  </bookViews>
  <sheets>
    <sheet name="Справочник" sheetId="3" state="hidden" r:id="rId1"/>
    <sheet name="9.1. 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 '!$A$1:$G$36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45621"/>
</workbook>
</file>

<file path=xl/calcChain.xml><?xml version="1.0" encoding="utf-8"?>
<calcChain xmlns="http://schemas.openxmlformats.org/spreadsheetml/2006/main">
  <c r="B4" i="57" l="1"/>
  <c r="D17" i="54"/>
  <c r="D24" i="54"/>
  <c r="D26" i="54" s="1"/>
  <c r="D25" i="54" l="1"/>
  <c r="D9" i="54" l="1"/>
  <c r="D11" i="54" l="1"/>
  <c r="D10" i="54"/>
  <c r="D13" i="54"/>
  <c r="D19" i="54" s="1"/>
  <c r="D15" i="54"/>
  <c r="D28" i="54" l="1"/>
</calcChain>
</file>

<file path=xl/sharedStrings.xml><?xml version="1.0" encoding="utf-8"?>
<sst xmlns="http://schemas.openxmlformats.org/spreadsheetml/2006/main" count="186" uniqueCount="173">
  <si>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</si>
  <si>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</si>
  <si>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</si>
  <si>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</si>
  <si>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</si>
  <si>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</si>
  <si>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</si>
  <si>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</si>
  <si>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</si>
  <si>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</si>
  <si>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</si>
  <si>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</si>
  <si>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</si>
  <si>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</si>
  <si>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</si>
  <si>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</si>
  <si>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</si>
  <si>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</si>
  <si>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</si>
  <si>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</si>
  <si>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</si>
  <si>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</si>
  <si>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</si>
  <si>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</si>
  <si>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</si>
  <si>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</si>
  <si>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</si>
  <si>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</si>
  <si>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</si>
  <si>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</si>
  <si>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</si>
  <si>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</si>
  <si>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</si>
  <si>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</si>
  <si>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</si>
  <si>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</si>
  <si>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</si>
  <si>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</si>
  <si>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</si>
  <si>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</si>
  <si>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</si>
  <si>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</si>
  <si>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</si>
  <si>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</si>
  <si>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</si>
  <si>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</si>
  <si>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</si>
  <si>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</si>
  <si>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</si>
  <si>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</si>
  <si>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</si>
  <si>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</si>
  <si>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</si>
  <si>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</si>
  <si>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</si>
  <si>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</si>
  <si>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</si>
  <si>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</si>
  <si>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</si>
  <si>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</si>
  <si>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</si>
  <si>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</si>
  <si>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</si>
  <si>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</si>
  <si>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</si>
  <si>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</si>
  <si>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</si>
  <si>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</si>
  <si>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</si>
  <si>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</si>
  <si>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</si>
  <si>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</si>
  <si>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</si>
  <si>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</si>
  <si>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</si>
  <si>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</si>
  <si>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</si>
  <si>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</si>
  <si>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</si>
  <si>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</si>
  <si>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</si>
  <si>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</si>
  <si>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</si>
  <si>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</si>
  <si>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</si>
  <si>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</si>
  <si>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</si>
  <si>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</si>
  <si>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</si>
  <si>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</si>
  <si>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</si>
  <si>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</si>
  <si>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</si>
  <si>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</si>
  <si>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</si>
  <si>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</si>
  <si>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</si>
  <si>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</si>
  <si>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</si>
  <si>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</si>
  <si>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</si>
  <si>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</si>
  <si>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</si>
  <si>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</si>
  <si>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</si>
  <si>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</si>
  <si>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</si>
  <si>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</si>
  <si>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</si>
  <si>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</si>
  <si>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</si>
  <si>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</si>
  <si>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</si>
  <si>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</si>
  <si>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</si>
  <si>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</si>
  <si>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</si>
  <si>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</si>
  <si>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</si>
  <si>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</si>
  <si>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</si>
  <si>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</si>
  <si>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</si>
  <si>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</si>
  <si>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</si>
  <si>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</si>
  <si>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</si>
  <si>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</si>
  <si>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</si>
  <si>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</si>
  <si>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</si>
  <si>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</si>
  <si>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</si>
  <si>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</si>
  <si>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</si>
  <si>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</si>
  <si>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</si>
  <si>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</si>
  <si>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</si>
  <si>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</si>
  <si>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</si>
  <si>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</si>
  <si>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</si>
  <si>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</si>
  <si>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</si>
  <si>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</si>
  <si>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</si>
  <si>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</si>
  <si>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Таблица оценки влияния аванса на стоимость оферты  с учетом графика погашения аванса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</si>
  <si>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</si>
  <si>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</si>
  <si>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</si>
  <si>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</si>
  <si>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</si>
  <si>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</si>
  <si>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</si>
  <si>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</si>
  <si>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</si>
  <si>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</si>
  <si>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</si>
  <si>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</si>
  <si>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</si>
  <si>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</si>
  <si>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</si>
  <si>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</si>
  <si>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</si>
  <si>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</si>
  <si>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</si>
  <si>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</si>
  <si>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для данной методики принимается средний процент НР по разделам ТМ,АТХ = 68%, СП по разделам ТМ,АТХ  = 48 %</t>
  </si>
  <si>
    <t>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</si>
  <si>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</t>
  </si>
  <si>
    <t>Комплекс работ по техническому перевооружению установок цеха №5: реагентного хозяйства, ГНЭ, УКФГ, ГФУ, УПС, 25/7 (Лоты 1,2,3)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</si>
</sst>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05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168" fontId="23" fillId="0" borderId="20" xfId="33" applyNumberFormat="1" applyFont="1" applyFill="1" applyBorder="1" applyAlignment="1">
      <alignment horizontal="center" vertical="center" wrapText="1"/>
    </xf>
    <xf numFmtId="168" fontId="20" fillId="0" borderId="22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4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9" fontId="23" fillId="0" borderId="6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0" fillId="0" borderId="21" xfId="33" applyFont="1" applyFill="1" applyBorder="1" applyAlignment="1">
      <alignment horizontal="left" vertical="center" wrapText="1"/>
    </xf>
    <xf numFmtId="3" fontId="25" fillId="0" borderId="20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31" xfId="33" applyNumberFormat="1" applyFont="1" applyBorder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4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5" borderId="2" xfId="33" applyFont="1" applyFill="1" applyBorder="1" applyAlignment="1">
      <alignment horizontal="center" vertical="center"/>
    </xf>
    <xf numFmtId="9" fontId="20" fillId="5" borderId="2" xfId="33" applyNumberFormat="1" applyFont="1" applyFill="1" applyBorder="1" applyAlignment="1">
      <alignment horizontal="center" vertical="center" wrapText="1"/>
    </xf>
    <xf numFmtId="0" fontId="20" fillId="5" borderId="2" xfId="33" applyFont="1" applyFill="1" applyBorder="1" applyAlignment="1">
      <alignment horizontal="center" vertical="center" wrapText="1"/>
    </xf>
    <xf numFmtId="3" fontId="21" fillId="5" borderId="2" xfId="33" applyNumberFormat="1" applyFont="1" applyFill="1" applyBorder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165" fontId="30" fillId="0" borderId="0" xfId="33" applyNumberFormat="1" applyFont="1" applyAlignment="1">
      <alignment horizontal="center" vertical="center"/>
    </xf>
    <xf numFmtId="0" fontId="23" fillId="0" borderId="0" xfId="33" applyFont="1" applyFill="1"/>
    <xf numFmtId="0" fontId="21" fillId="0" borderId="0" xfId="33" applyFont="1" applyAlignment="1">
      <alignment horizontal="center" vertical="center" wrapText="1"/>
    </xf>
    <xf numFmtId="0" fontId="31" fillId="0" borderId="0" xfId="33" applyFont="1" applyAlignment="1">
      <alignment horizontal="center" vertical="center" wrapText="1"/>
    </xf>
    <xf numFmtId="0" fontId="21" fillId="0" borderId="0" xfId="33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1" fillId="0" borderId="0" xfId="33" applyFont="1" applyFill="1" applyBorder="1" applyAlignment="1">
      <alignment horizontal="center" vertical="center" wrapText="1"/>
    </xf>
    <xf numFmtId="0" fontId="27" fillId="0" borderId="28" xfId="0" applyFont="1" applyFill="1" applyBorder="1" applyAlignment="1">
      <alignment horizontal="center" vertical="center" wrapText="1"/>
    </xf>
    <xf numFmtId="0" fontId="20" fillId="0" borderId="4" xfId="33" applyFont="1" applyFill="1" applyBorder="1" applyAlignment="1">
      <alignment horizontal="center" vertical="center" wrapText="1"/>
    </xf>
    <xf numFmtId="0" fontId="20" fillId="0" borderId="27" xfId="33" applyFont="1" applyFill="1" applyBorder="1" applyAlignment="1">
      <alignment horizontal="center" vertical="center" wrapText="1"/>
    </xf>
    <xf numFmtId="0" fontId="23" fillId="0" borderId="30" xfId="33" applyFont="1" applyFill="1" applyBorder="1" applyAlignment="1">
      <alignment horizontal="center" vertical="center" wrapText="1"/>
    </xf>
    <xf numFmtId="0" fontId="23" fillId="0" borderId="16" xfId="33" applyFont="1" applyFill="1" applyBorder="1" applyAlignment="1">
      <alignment horizontal="center" vertical="center" wrapText="1"/>
    </xf>
    <xf numFmtId="0" fontId="20" fillId="0" borderId="5" xfId="33" applyFont="1" applyFill="1" applyBorder="1" applyAlignment="1">
      <alignment horizontal="center" vertical="center" wrapText="1"/>
    </xf>
    <xf numFmtId="0" fontId="20" fillId="0" borderId="5" xfId="33" applyFont="1" applyFill="1" applyBorder="1" applyAlignment="1">
      <alignment horizontal="center" vertical="center" wrapText="1"/>
    </xf>
    <xf numFmtId="0" fontId="20" fillId="0" borderId="6" xfId="33" applyFont="1" applyFill="1" applyBorder="1" applyAlignment="1">
      <alignment horizontal="center" vertical="center" wrapText="1"/>
    </xf>
    <xf numFmtId="0" fontId="23" fillId="0" borderId="25" xfId="33" applyFont="1" applyFill="1" applyBorder="1" applyAlignment="1">
      <alignment horizontal="center" vertical="center" wrapText="1"/>
    </xf>
    <xf numFmtId="0" fontId="23" fillId="0" borderId="26" xfId="33" applyFont="1" applyFill="1" applyBorder="1" applyAlignment="1">
      <alignment horizontal="center" vertical="center" wrapText="1"/>
    </xf>
    <xf numFmtId="49" fontId="23" fillId="0" borderId="11" xfId="33" applyNumberFormat="1" applyFont="1" applyFill="1" applyBorder="1" applyAlignment="1">
      <alignment horizontal="center" vertical="center" wrapText="1"/>
    </xf>
    <xf numFmtId="0" fontId="23" fillId="0" borderId="19" xfId="33" applyFont="1" applyFill="1" applyBorder="1" applyAlignment="1">
      <alignment horizontal="left" vertical="center" wrapText="1"/>
    </xf>
    <xf numFmtId="3" fontId="23" fillId="0" borderId="11" xfId="33" applyNumberFormat="1" applyFont="1" applyFill="1" applyBorder="1" applyAlignment="1">
      <alignment horizontal="center" vertical="center" wrapText="1"/>
    </xf>
    <xf numFmtId="0" fontId="23" fillId="0" borderId="12" xfId="33" applyFont="1" applyFill="1" applyBorder="1" applyAlignment="1">
      <alignment horizontal="center" vertical="center" wrapText="1"/>
    </xf>
    <xf numFmtId="0" fontId="23" fillId="0" borderId="11" xfId="33" applyFont="1" applyFill="1" applyBorder="1" applyAlignment="1">
      <alignment horizontal="center" vertical="center" wrapText="1"/>
    </xf>
    <xf numFmtId="3" fontId="23" fillId="0" borderId="23" xfId="33" applyNumberFormat="1" applyFont="1" applyFill="1" applyBorder="1" applyAlignment="1">
      <alignment horizontal="center" vertical="center" wrapText="1"/>
    </xf>
    <xf numFmtId="49" fontId="20" fillId="0" borderId="25" xfId="33" applyNumberFormat="1" applyFont="1" applyFill="1" applyBorder="1" applyAlignment="1">
      <alignment horizontal="center" vertical="center" wrapText="1"/>
    </xf>
    <xf numFmtId="0" fontId="21" fillId="0" borderId="29" xfId="33" applyFont="1" applyFill="1" applyBorder="1" applyAlignment="1">
      <alignment horizontal="center" vertical="center" wrapText="1"/>
    </xf>
    <xf numFmtId="3" fontId="20" fillId="0" borderId="25" xfId="33" applyNumberFormat="1" applyFont="1" applyFill="1" applyBorder="1" applyAlignment="1">
      <alignment horizontal="center" vertical="center" wrapText="1"/>
    </xf>
    <xf numFmtId="0" fontId="20" fillId="0" borderId="26" xfId="33" applyFont="1" applyFill="1" applyBorder="1" applyAlignment="1">
      <alignment horizontal="center" vertical="center" wrapText="1"/>
    </xf>
    <xf numFmtId="3" fontId="23" fillId="0" borderId="26" xfId="33" applyNumberFormat="1" applyFont="1" applyFill="1" applyBorder="1" applyAlignment="1">
      <alignment horizontal="center" vertical="center" wrapText="1"/>
    </xf>
    <xf numFmtId="3" fontId="25" fillId="0" borderId="11" xfId="33" applyNumberFormat="1" applyFont="1" applyFill="1" applyBorder="1" applyAlignment="1">
      <alignment horizontal="center" vertical="center" wrapText="1"/>
    </xf>
    <xf numFmtId="0" fontId="21" fillId="0" borderId="18" xfId="33" applyFont="1" applyFill="1" applyBorder="1" applyAlignment="1">
      <alignment horizontal="center" vertical="center" wrapText="1"/>
    </xf>
    <xf numFmtId="3" fontId="25" fillId="0" borderId="5" xfId="33" applyNumberFormat="1" applyFont="1" applyFill="1" applyBorder="1" applyAlignment="1">
      <alignment horizontal="center" vertical="center" wrapText="1"/>
    </xf>
    <xf numFmtId="0" fontId="23" fillId="0" borderId="5" xfId="33" applyFont="1" applyFill="1" applyBorder="1" applyAlignment="1">
      <alignment horizontal="center" vertical="center" wrapText="1"/>
    </xf>
    <xf numFmtId="3" fontId="23" fillId="0" borderId="6" xfId="33" applyNumberFormat="1" applyFont="1" applyFill="1" applyBorder="1" applyAlignment="1">
      <alignment horizontal="center" vertical="center" wrapText="1"/>
    </xf>
    <xf numFmtId="0" fontId="20" fillId="0" borderId="11" xfId="33" applyFont="1" applyFill="1" applyBorder="1" applyAlignment="1">
      <alignment horizontal="center" vertical="center" wrapText="1"/>
    </xf>
    <xf numFmtId="0" fontId="20" fillId="0" borderId="19" xfId="33" applyFont="1" applyFill="1" applyBorder="1" applyAlignment="1">
      <alignment horizontal="left" vertical="center" wrapText="1"/>
    </xf>
    <xf numFmtId="3" fontId="20" fillId="0" borderId="11" xfId="33" applyNumberFormat="1" applyFont="1" applyFill="1" applyBorder="1" applyAlignment="1">
      <alignment horizontal="center" vertical="center" wrapText="1"/>
    </xf>
    <xf numFmtId="0" fontId="20" fillId="0" borderId="12" xfId="33" applyFont="1" applyFill="1" applyBorder="1" applyAlignment="1">
      <alignment horizontal="center" vertical="center" wrapText="1"/>
    </xf>
    <xf numFmtId="9" fontId="20" fillId="0" borderId="12" xfId="33" applyNumberFormat="1" applyFont="1" applyFill="1" applyBorder="1" applyAlignment="1">
      <alignment horizontal="center" vertical="center" wrapText="1"/>
    </xf>
    <xf numFmtId="3" fontId="20" fillId="0" borderId="23" xfId="33" applyNumberFormat="1" applyFont="1" applyFill="1" applyBorder="1" applyAlignment="1">
      <alignment horizontal="center" vertical="center" wrapText="1"/>
    </xf>
    <xf numFmtId="0" fontId="20" fillId="0" borderId="0" xfId="33" applyFont="1" applyFill="1" applyBorder="1"/>
    <xf numFmtId="0" fontId="20" fillId="0" borderId="32" xfId="33" applyFont="1" applyFill="1" applyBorder="1" applyAlignment="1">
      <alignment horizontal="center" vertical="center"/>
    </xf>
    <xf numFmtId="0" fontId="20" fillId="0" borderId="26" xfId="33" applyFont="1" applyFill="1" applyBorder="1" applyAlignment="1">
      <alignment horizontal="center" vertical="center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880402"/>
          <a:ext cx="6611252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view="pageBreakPreview" zoomScaleNormal="100" zoomScaleSheetLayoutView="100" workbookViewId="0">
      <selection activeCell="I3" sqref="I3"/>
    </sheetView>
  </sheetViews>
  <sheetFormatPr defaultRowHeight="15" x14ac:dyDescent="0.25"/>
  <cols>
    <col min="1" max="1" width="5" style="29" customWidth="1"/>
    <col min="2" max="2" width="53.28515625" style="29" customWidth="1"/>
    <col min="3" max="3" width="17.5703125" style="29" customWidth="1"/>
    <col min="4" max="4" width="16.140625" style="29" customWidth="1"/>
    <col min="5" max="5" width="16.7109375" style="29" customWidth="1"/>
    <col min="6" max="6" width="38.42578125" style="29" customWidth="1"/>
    <col min="7" max="16384" width="9.140625" style="29"/>
  </cols>
  <sheetData>
    <row r="1" spans="1:6" ht="23.25" customHeight="1" x14ac:dyDescent="0.25">
      <c r="F1" s="29" t="s">
        <v>146</v>
      </c>
    </row>
    <row r="2" spans="1:6" ht="36.75" customHeight="1" x14ac:dyDescent="0.25">
      <c r="A2" s="67" t="s">
        <v>136</v>
      </c>
      <c r="B2" s="68"/>
      <c r="C2" s="68"/>
      <c r="D2" s="68"/>
      <c r="E2" s="68"/>
      <c r="F2" s="68"/>
    </row>
    <row r="3" spans="1:6" ht="26.25" customHeight="1" thickBot="1" x14ac:dyDescent="0.3">
      <c r="A3" s="69"/>
      <c r="B3" s="70" t="s">
        <v>172</v>
      </c>
      <c r="C3" s="70"/>
      <c r="D3" s="70"/>
      <c r="E3" s="70"/>
      <c r="F3" s="70"/>
    </row>
    <row r="4" spans="1:6" ht="21.75" customHeight="1" x14ac:dyDescent="0.25">
      <c r="A4" s="71" t="s">
        <v>118</v>
      </c>
      <c r="B4" s="103" t="s">
        <v>67</v>
      </c>
      <c r="C4" s="71" t="s">
        <v>68</v>
      </c>
      <c r="D4" s="72"/>
      <c r="E4" s="73" t="s">
        <v>107</v>
      </c>
      <c r="F4" s="74"/>
    </row>
    <row r="5" spans="1:6" ht="50.25" customHeight="1" thickBot="1" x14ac:dyDescent="0.3">
      <c r="A5" s="75"/>
      <c r="B5" s="104"/>
      <c r="C5" s="76" t="s">
        <v>137</v>
      </c>
      <c r="D5" s="77" t="s">
        <v>138</v>
      </c>
      <c r="E5" s="78" t="s">
        <v>140</v>
      </c>
      <c r="F5" s="79" t="s">
        <v>120</v>
      </c>
    </row>
    <row r="6" spans="1:6" ht="38.25" customHeight="1" thickBot="1" x14ac:dyDescent="0.3">
      <c r="A6" s="80" t="s">
        <v>100</v>
      </c>
      <c r="B6" s="81" t="s">
        <v>139</v>
      </c>
      <c r="C6" s="82" t="s">
        <v>110</v>
      </c>
      <c r="D6" s="83"/>
      <c r="E6" s="84" t="s">
        <v>91</v>
      </c>
      <c r="F6" s="85" t="s">
        <v>91</v>
      </c>
    </row>
    <row r="7" spans="1:6" ht="15.75" thickBot="1" x14ac:dyDescent="0.3">
      <c r="A7" s="86"/>
      <c r="B7" s="87" t="s">
        <v>89</v>
      </c>
      <c r="C7" s="88"/>
      <c r="D7" s="89"/>
      <c r="E7" s="78"/>
      <c r="F7" s="90"/>
    </row>
    <row r="8" spans="1:6" ht="30" x14ac:dyDescent="0.25">
      <c r="A8" s="37" t="s">
        <v>60</v>
      </c>
      <c r="B8" s="38" t="s">
        <v>123</v>
      </c>
      <c r="C8" s="31"/>
      <c r="D8" s="32">
        <v>0.12</v>
      </c>
      <c r="E8" s="18" t="s">
        <v>116</v>
      </c>
      <c r="F8" s="19" t="s">
        <v>134</v>
      </c>
    </row>
    <row r="9" spans="1:6" ht="18" customHeight="1" x14ac:dyDescent="0.25">
      <c r="A9" s="28" t="s">
        <v>61</v>
      </c>
      <c r="B9" s="27" t="s">
        <v>69</v>
      </c>
      <c r="C9" s="30"/>
      <c r="D9" s="32">
        <f>D8*0.15</f>
        <v>1.7999999999999999E-2</v>
      </c>
      <c r="E9" s="20" t="s">
        <v>97</v>
      </c>
      <c r="F9" s="21" t="s">
        <v>108</v>
      </c>
    </row>
    <row r="10" spans="1:6" ht="15.75" customHeight="1" x14ac:dyDescent="0.25">
      <c r="A10" s="28" t="s">
        <v>62</v>
      </c>
      <c r="B10" s="27" t="s">
        <v>143</v>
      </c>
      <c r="C10" s="30"/>
      <c r="D10" s="33">
        <f>(D8+D9)*(0.68)</f>
        <v>9.3839999999999993E-2</v>
      </c>
      <c r="E10" s="22" t="s">
        <v>98</v>
      </c>
      <c r="F10" s="21" t="s">
        <v>117</v>
      </c>
    </row>
    <row r="11" spans="1:6" ht="15.75" customHeight="1" x14ac:dyDescent="0.25">
      <c r="A11" s="28" t="s">
        <v>63</v>
      </c>
      <c r="B11" s="27" t="s">
        <v>144</v>
      </c>
      <c r="C11" s="30"/>
      <c r="D11" s="33">
        <f>(D8+D9)*(0.48)</f>
        <v>6.6239999999999993E-2</v>
      </c>
      <c r="E11" s="22" t="s">
        <v>99</v>
      </c>
      <c r="F11" s="21" t="s">
        <v>119</v>
      </c>
    </row>
    <row r="12" spans="1:6" ht="19.5" customHeight="1" x14ac:dyDescent="0.25">
      <c r="A12" s="28" t="s">
        <v>64</v>
      </c>
      <c r="B12" s="27" t="s">
        <v>80</v>
      </c>
      <c r="C12" s="30"/>
      <c r="D12" s="33">
        <v>0.4</v>
      </c>
      <c r="E12" s="22" t="s">
        <v>91</v>
      </c>
      <c r="F12" s="21" t="s">
        <v>96</v>
      </c>
    </row>
    <row r="13" spans="1:6" x14ac:dyDescent="0.25">
      <c r="A13" s="28" t="s">
        <v>65</v>
      </c>
      <c r="B13" s="27" t="s">
        <v>81</v>
      </c>
      <c r="C13" s="30"/>
      <c r="D13" s="33">
        <f>0.12*D12</f>
        <v>4.8000000000000001E-2</v>
      </c>
      <c r="E13" s="23" t="s">
        <v>95</v>
      </c>
      <c r="F13" s="24" t="s">
        <v>82</v>
      </c>
    </row>
    <row r="14" spans="1:6" ht="16.5" customHeight="1" x14ac:dyDescent="0.25">
      <c r="A14" s="28" t="s">
        <v>66</v>
      </c>
      <c r="B14" s="27" t="s">
        <v>83</v>
      </c>
      <c r="C14" s="30"/>
      <c r="D14" s="33">
        <v>0.05</v>
      </c>
      <c r="E14" s="22" t="s">
        <v>91</v>
      </c>
      <c r="F14" s="21" t="s">
        <v>101</v>
      </c>
    </row>
    <row r="15" spans="1:6" x14ac:dyDescent="0.25">
      <c r="A15" s="28" t="s">
        <v>71</v>
      </c>
      <c r="B15" s="27" t="s">
        <v>84</v>
      </c>
      <c r="C15" s="30"/>
      <c r="D15" s="33">
        <f>0.02*D14</f>
        <v>1E-3</v>
      </c>
      <c r="E15" s="23" t="s">
        <v>94</v>
      </c>
      <c r="F15" s="24" t="s">
        <v>121</v>
      </c>
    </row>
    <row r="16" spans="1:6" ht="18.75" customHeight="1" x14ac:dyDescent="0.25">
      <c r="A16" s="28" t="s">
        <v>73</v>
      </c>
      <c r="B16" s="27" t="s">
        <v>111</v>
      </c>
      <c r="C16" s="30"/>
      <c r="D16" s="33">
        <v>0.03</v>
      </c>
      <c r="E16" s="22" t="s">
        <v>91</v>
      </c>
      <c r="F16" s="24" t="s">
        <v>115</v>
      </c>
    </row>
    <row r="17" spans="1:6" ht="18.75" customHeight="1" x14ac:dyDescent="0.25">
      <c r="A17" s="28" t="s">
        <v>74</v>
      </c>
      <c r="B17" s="27" t="s">
        <v>112</v>
      </c>
      <c r="C17" s="30"/>
      <c r="D17" s="33">
        <f>0.03*D16</f>
        <v>8.9999999999999998E-4</v>
      </c>
      <c r="E17" s="23" t="s">
        <v>93</v>
      </c>
      <c r="F17" s="24" t="s">
        <v>113</v>
      </c>
    </row>
    <row r="18" spans="1:6" x14ac:dyDescent="0.25">
      <c r="A18" s="28" t="s">
        <v>75</v>
      </c>
      <c r="B18" s="27" t="s">
        <v>70</v>
      </c>
      <c r="C18" s="30"/>
      <c r="D18" s="33">
        <v>0.11</v>
      </c>
      <c r="E18" s="22" t="s">
        <v>91</v>
      </c>
      <c r="F18" s="21" t="s">
        <v>102</v>
      </c>
    </row>
    <row r="19" spans="1:6" x14ac:dyDescent="0.25">
      <c r="A19" s="28" t="s">
        <v>76</v>
      </c>
      <c r="B19" s="27" t="s">
        <v>72</v>
      </c>
      <c r="C19" s="30"/>
      <c r="D19" s="33">
        <f>(D8+D9+D12+D13+D16+D17+D18)*0.0308</f>
        <v>2.2388520000000005E-2</v>
      </c>
      <c r="E19" s="20" t="s">
        <v>92</v>
      </c>
      <c r="F19" s="21" t="s">
        <v>141</v>
      </c>
    </row>
    <row r="20" spans="1:6" ht="15.75" thickBot="1" x14ac:dyDescent="0.3">
      <c r="A20" s="39" t="s">
        <v>77</v>
      </c>
      <c r="B20" s="40" t="s">
        <v>85</v>
      </c>
      <c r="C20" s="41"/>
      <c r="D20" s="34"/>
      <c r="E20" s="25"/>
      <c r="F20" s="26"/>
    </row>
    <row r="21" spans="1:6" ht="33" customHeight="1" thickBot="1" x14ac:dyDescent="0.3">
      <c r="A21" s="80" t="s">
        <v>78</v>
      </c>
      <c r="B21" s="81" t="s">
        <v>106</v>
      </c>
      <c r="C21" s="91"/>
      <c r="D21" s="35"/>
      <c r="E21" s="84"/>
      <c r="F21" s="85" t="s">
        <v>122</v>
      </c>
    </row>
    <row r="22" spans="1:6" ht="21.75" customHeight="1" thickBot="1" x14ac:dyDescent="0.3">
      <c r="A22" s="76"/>
      <c r="B22" s="92" t="s">
        <v>90</v>
      </c>
      <c r="C22" s="93"/>
      <c r="D22" s="36"/>
      <c r="E22" s="94"/>
      <c r="F22" s="95"/>
    </row>
    <row r="23" spans="1:6" ht="29.25" customHeight="1" x14ac:dyDescent="0.25">
      <c r="A23" s="37" t="s">
        <v>86</v>
      </c>
      <c r="B23" s="38" t="s">
        <v>123</v>
      </c>
      <c r="C23" s="31"/>
      <c r="D23" s="32">
        <v>0.02</v>
      </c>
      <c r="E23" s="18" t="s">
        <v>124</v>
      </c>
      <c r="F23" s="19" t="s">
        <v>135</v>
      </c>
    </row>
    <row r="24" spans="1:6" x14ac:dyDescent="0.25">
      <c r="A24" s="28" t="s">
        <v>87</v>
      </c>
      <c r="B24" s="27" t="s">
        <v>125</v>
      </c>
      <c r="C24" s="30"/>
      <c r="D24" s="33">
        <f>D23*0.15</f>
        <v>3.0000000000000001E-3</v>
      </c>
      <c r="E24" s="20" t="s">
        <v>103</v>
      </c>
      <c r="F24" s="21" t="s">
        <v>109</v>
      </c>
    </row>
    <row r="25" spans="1:6" x14ac:dyDescent="0.25">
      <c r="A25" s="28" t="s">
        <v>79</v>
      </c>
      <c r="B25" s="27" t="s">
        <v>127</v>
      </c>
      <c r="C25" s="30"/>
      <c r="D25" s="33">
        <f>(D23+D24)*0.5525</f>
        <v>1.27075E-2</v>
      </c>
      <c r="E25" s="22" t="s">
        <v>104</v>
      </c>
      <c r="F25" s="21" t="s">
        <v>126</v>
      </c>
    </row>
    <row r="26" spans="1:6" ht="15.75" thickBot="1" x14ac:dyDescent="0.3">
      <c r="A26" s="39" t="s">
        <v>88</v>
      </c>
      <c r="B26" s="40" t="s">
        <v>128</v>
      </c>
      <c r="C26" s="30"/>
      <c r="D26" s="34">
        <f>(D23+D24)*0.32</f>
        <v>7.3600000000000002E-3</v>
      </c>
      <c r="E26" s="22" t="s">
        <v>105</v>
      </c>
      <c r="F26" s="21" t="s">
        <v>129</v>
      </c>
    </row>
    <row r="27" spans="1:6" ht="30.75" thickBot="1" x14ac:dyDescent="0.3">
      <c r="A27" s="96">
        <v>20</v>
      </c>
      <c r="B27" s="97" t="s">
        <v>114</v>
      </c>
      <c r="C27" s="98"/>
      <c r="D27" s="99"/>
      <c r="E27" s="84"/>
      <c r="F27" s="85" t="s">
        <v>130</v>
      </c>
    </row>
    <row r="28" spans="1:6" ht="19.5" customHeight="1" thickBot="1" x14ac:dyDescent="0.3">
      <c r="A28" s="96">
        <v>21</v>
      </c>
      <c r="B28" s="97" t="s">
        <v>142</v>
      </c>
      <c r="C28" s="98" t="s">
        <v>110</v>
      </c>
      <c r="D28" s="100">
        <f>SUM(D8:D26)</f>
        <v>1.0034360200000001</v>
      </c>
      <c r="E28" s="84"/>
      <c r="F28" s="101" t="s">
        <v>131</v>
      </c>
    </row>
    <row r="29" spans="1:6" ht="33.75" customHeight="1" thickBot="1" x14ac:dyDescent="0.3">
      <c r="A29" s="96">
        <v>22</v>
      </c>
      <c r="B29" s="97" t="s">
        <v>133</v>
      </c>
      <c r="C29" s="98">
        <v>0</v>
      </c>
      <c r="D29" s="99"/>
      <c r="E29" s="84"/>
      <c r="F29" s="101" t="s">
        <v>132</v>
      </c>
    </row>
    <row r="30" spans="1:6" ht="17.25" customHeight="1" x14ac:dyDescent="0.25"/>
    <row r="31" spans="1:6" ht="18" customHeight="1" x14ac:dyDescent="0.25">
      <c r="B31" s="29" t="s">
        <v>145</v>
      </c>
    </row>
    <row r="32" spans="1:6" x14ac:dyDescent="0.25">
      <c r="B32" s="29" t="s">
        <v>169</v>
      </c>
    </row>
    <row r="33" spans="2:7" ht="6" customHeight="1" x14ac:dyDescent="0.25"/>
    <row r="34" spans="2:7" s="64" customFormat="1" x14ac:dyDescent="0.25">
      <c r="B34" s="64" t="s">
        <v>170</v>
      </c>
    </row>
    <row r="35" spans="2:7" s="64" customFormat="1" x14ac:dyDescent="0.25">
      <c r="B35" s="64" t="s">
        <v>171</v>
      </c>
    </row>
    <row r="36" spans="2:7" s="102" customFormat="1" x14ac:dyDescent="0.25">
      <c r="B36" s="67"/>
      <c r="C36" s="68"/>
      <c r="D36" s="68"/>
      <c r="E36" s="68"/>
      <c r="F36" s="68"/>
      <c r="G36" s="68"/>
    </row>
  </sheetData>
  <mergeCells count="7">
    <mergeCell ref="B36:G36"/>
    <mergeCell ref="A2:F2"/>
    <mergeCell ref="A4:A5"/>
    <mergeCell ref="B4:B5"/>
    <mergeCell ref="C4:D4"/>
    <mergeCell ref="E4:F4"/>
    <mergeCell ref="B3:F3"/>
  </mergeCells>
  <pageMargins left="0.4" right="0.31496062992125984" top="0.31496062992125984" bottom="0.35433070866141736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>
      <selection activeCell="B4" sqref="B4:G4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147</v>
      </c>
    </row>
    <row r="2" spans="1:9" x14ac:dyDescent="0.25">
      <c r="E2" s="17"/>
      <c r="F2" s="17"/>
    </row>
    <row r="3" spans="1:9" ht="15" customHeight="1" x14ac:dyDescent="0.25">
      <c r="A3" s="65" t="s">
        <v>148</v>
      </c>
      <c r="B3" s="65"/>
      <c r="C3" s="65"/>
      <c r="D3" s="65"/>
      <c r="E3" s="65"/>
      <c r="F3" s="65"/>
      <c r="G3" s="65"/>
      <c r="H3" s="65"/>
    </row>
    <row r="4" spans="1:9" ht="15" customHeight="1" x14ac:dyDescent="0.25">
      <c r="A4" s="42"/>
      <c r="B4" s="66" t="str">
        <f>'9.1. '!$B$3</f>
        <v>Комплекс работ по техническому перевооружению установок цеха №5: реагентного хозяйства, ГНЭ, УКФГ, ГФУ, УПС, 25/7 (Лоты 1,2,3)</v>
      </c>
      <c r="C4" s="66"/>
      <c r="D4" s="66"/>
      <c r="E4" s="66"/>
      <c r="F4" s="66"/>
      <c r="G4" s="66"/>
      <c r="H4" s="42"/>
    </row>
    <row r="5" spans="1:9" ht="15" customHeight="1" thickBot="1" x14ac:dyDescent="0.3">
      <c r="A5" s="42"/>
      <c r="B5" s="42"/>
      <c r="C5" s="42"/>
      <c r="D5" s="42"/>
      <c r="E5" s="42"/>
      <c r="F5" s="42"/>
      <c r="G5" s="42"/>
      <c r="H5" s="42"/>
    </row>
    <row r="6" spans="1:9" ht="15.75" thickBot="1" x14ac:dyDescent="0.3">
      <c r="A6" s="43" t="s">
        <v>149</v>
      </c>
      <c r="B6" s="43"/>
      <c r="C6" s="43"/>
      <c r="D6" s="44"/>
      <c r="E6" s="45"/>
      <c r="F6" s="43"/>
      <c r="G6" s="43"/>
      <c r="H6" s="43"/>
    </row>
    <row r="7" spans="1:9" x14ac:dyDescent="0.25">
      <c r="A7" s="43" t="s">
        <v>150</v>
      </c>
      <c r="B7" s="43"/>
      <c r="C7" s="43"/>
      <c r="D7" s="44"/>
      <c r="E7" s="46">
        <v>90</v>
      </c>
      <c r="F7" s="43"/>
      <c r="G7" s="43"/>
      <c r="H7" s="43"/>
    </row>
    <row r="8" spans="1:9" x14ac:dyDescent="0.25">
      <c r="A8" s="43" t="s">
        <v>151</v>
      </c>
      <c r="B8" s="43"/>
      <c r="C8" s="43"/>
      <c r="D8" s="44"/>
      <c r="E8" s="47">
        <v>11</v>
      </c>
      <c r="F8" s="43"/>
      <c r="G8" s="43"/>
      <c r="H8" s="43"/>
    </row>
    <row r="9" spans="1:9" x14ac:dyDescent="0.25">
      <c r="A9" s="48"/>
      <c r="B9" s="48"/>
      <c r="C9" s="48"/>
      <c r="D9" s="48"/>
      <c r="E9" s="48"/>
      <c r="F9" s="48"/>
      <c r="G9" s="48"/>
      <c r="H9" s="48"/>
    </row>
    <row r="10" spans="1:9" ht="48.75" customHeight="1" x14ac:dyDescent="0.25">
      <c r="A10" s="49" t="s">
        <v>152</v>
      </c>
      <c r="B10" s="49" t="s">
        <v>153</v>
      </c>
      <c r="C10" s="49" t="s">
        <v>154</v>
      </c>
      <c r="D10" s="49" t="s">
        <v>155</v>
      </c>
      <c r="E10" s="49" t="s">
        <v>156</v>
      </c>
      <c r="F10" s="49" t="s">
        <v>157</v>
      </c>
      <c r="G10" s="49" t="s">
        <v>158</v>
      </c>
      <c r="H10" s="49" t="s">
        <v>159</v>
      </c>
      <c r="I10" s="49" t="s">
        <v>160</v>
      </c>
    </row>
    <row r="11" spans="1:9" ht="18" customHeight="1" x14ac:dyDescent="0.25">
      <c r="A11" s="50">
        <v>1</v>
      </c>
      <c r="B11" s="50">
        <v>2</v>
      </c>
      <c r="C11" s="50">
        <v>3</v>
      </c>
      <c r="D11" s="50" t="s">
        <v>161</v>
      </c>
      <c r="E11" s="50" t="s">
        <v>162</v>
      </c>
      <c r="F11" s="50" t="s">
        <v>163</v>
      </c>
      <c r="G11" s="50" t="s">
        <v>164</v>
      </c>
      <c r="H11" s="50" t="s">
        <v>165</v>
      </c>
      <c r="I11" s="50" t="s">
        <v>166</v>
      </c>
    </row>
    <row r="12" spans="1:9" x14ac:dyDescent="0.25">
      <c r="A12" s="51"/>
      <c r="B12" s="52"/>
      <c r="C12" s="53"/>
      <c r="D12" s="54"/>
      <c r="E12" s="55"/>
      <c r="F12" s="53"/>
      <c r="G12" s="56"/>
      <c r="H12" s="57"/>
      <c r="I12" s="57"/>
    </row>
    <row r="13" spans="1:9" x14ac:dyDescent="0.25">
      <c r="A13" s="51"/>
      <c r="B13" s="52"/>
      <c r="C13" s="53"/>
      <c r="D13" s="54"/>
      <c r="E13" s="55"/>
      <c r="F13" s="53"/>
      <c r="G13" s="56"/>
      <c r="H13" s="57"/>
      <c r="I13" s="57"/>
    </row>
    <row r="14" spans="1:9" x14ac:dyDescent="0.25">
      <c r="A14" s="51"/>
      <c r="B14" s="52"/>
      <c r="C14" s="53"/>
      <c r="D14" s="54"/>
      <c r="E14" s="55"/>
      <c r="F14" s="53"/>
      <c r="G14" s="56"/>
      <c r="H14" s="57"/>
      <c r="I14" s="57"/>
    </row>
    <row r="15" spans="1:9" x14ac:dyDescent="0.25">
      <c r="A15" s="58" t="s">
        <v>167</v>
      </c>
      <c r="B15" s="59"/>
      <c r="C15" s="60"/>
      <c r="D15" s="61"/>
      <c r="E15" s="58"/>
      <c r="F15" s="58"/>
      <c r="G15" s="58"/>
      <c r="H15" s="61"/>
      <c r="I15" s="61"/>
    </row>
    <row r="16" spans="1:9" x14ac:dyDescent="0.25">
      <c r="A16" s="17"/>
      <c r="B16" s="17"/>
      <c r="C16" s="17"/>
      <c r="D16" s="62"/>
      <c r="E16" s="62"/>
      <c r="F16" s="62"/>
      <c r="G16" s="62"/>
      <c r="H16" s="62"/>
      <c r="I16" s="63"/>
    </row>
    <row r="17" spans="1:8" x14ac:dyDescent="0.25">
      <c r="A17" s="16" t="s">
        <v>168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B4:G4"/>
  </mergeCells>
  <pageMargins left="0.5" right="0.5" top="0.41" bottom="0.75" header="0.3" footer="0.3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 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 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Evgeny A. Ovsyannikov</cp:lastModifiedBy>
  <cp:lastPrinted>2016-04-04T20:20:23Z</cp:lastPrinted>
  <dcterms:created xsi:type="dcterms:W3CDTF">2010-09-28T10:04:17Z</dcterms:created>
  <dcterms:modified xsi:type="dcterms:W3CDTF">2016-04-04T20:21:39Z</dcterms:modified>
</cp:coreProperties>
</file>